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70" windowHeight="7260" firstSheet="4" activeTab="5"/>
  </bookViews>
  <sheets>
    <sheet name="predp nákl na  vytvorenie" sheetId="1" r:id="rId1"/>
    <sheet name="prieskum" sheetId="2" r:id="rId2"/>
    <sheet name="cash flow" sheetId="3" r:id="rId3"/>
    <sheet name="Fin prognoza" sheetId="4" r:id="rId4"/>
    <sheet name="výkaz o príjmoch a výdavkoch" sheetId="5" r:id="rId5"/>
    <sheet name="výkaz o majetku a záväzkoch" sheetId="6" r:id="rId6"/>
  </sheets>
  <definedNames/>
  <calcPr fullCalcOnLoad="1"/>
</workbook>
</file>

<file path=xl/sharedStrings.xml><?xml version="1.0" encoding="utf-8"?>
<sst xmlns="http://schemas.openxmlformats.org/spreadsheetml/2006/main" count="253" uniqueCount="168">
  <si>
    <t>mzdy a odvody na soc.a  zdrav.poistenie</t>
  </si>
  <si>
    <t>príspevok na stravné</t>
  </si>
  <si>
    <t>spotreba materiálu</t>
  </si>
  <si>
    <t>poštovné, telefón, (internet)</t>
  </si>
  <si>
    <t>nájomné</t>
  </si>
  <si>
    <t>cestovné náhrady</t>
  </si>
  <si>
    <t>náklady na inzerciu</t>
  </si>
  <si>
    <t>spotreba materiálu - údržba prístrojov</t>
  </si>
  <si>
    <t>náklady na školenie a kurzy</t>
  </si>
  <si>
    <t>spotreba materiálu - nákup drobného majetku</t>
  </si>
  <si>
    <t>Náklady (výdavky)</t>
  </si>
  <si>
    <t>Výnosy  (príjmy)</t>
  </si>
  <si>
    <t>z príspevkov z podielu zaplatenej dane</t>
  </si>
  <si>
    <t>z poskytovania služieb</t>
  </si>
  <si>
    <t xml:space="preserve">z nenávratných finančných príspevkov </t>
  </si>
  <si>
    <t xml:space="preserve">S p o l u </t>
  </si>
  <si>
    <t>Rozdiel príjmov a nákladov</t>
  </si>
  <si>
    <t>Predpokladané náklady (výdavky) na vytvorenie pracovných miest</t>
  </si>
  <si>
    <t>rok</t>
  </si>
  <si>
    <t>Výkaz NO Úč 2-01</t>
  </si>
  <si>
    <t>MAJETOK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</si>
  <si>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</si>
  <si>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</si>
  <si>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</si>
  <si>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</si>
  <si>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</si>
  <si>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</si>
  <si>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</si>
  <si>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</si>
  <si>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</si>
  <si>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</si>
  <si>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</si>
  <si>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</si>
  <si>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</si>
  <si>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</si>
  <si>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ZÁVÄZKY</t>
  </si>
  <si>
    <t>Dlhodobý nehmotný majetok</t>
  </si>
  <si>
    <t>Dlhodobý hmotný majetok</t>
  </si>
  <si>
    <t>Finančné investície</t>
  </si>
  <si>
    <t>Zásoby</t>
  </si>
  <si>
    <t>Pohľadávky</t>
  </si>
  <si>
    <t>Peniaze</t>
  </si>
  <si>
    <t>Ceniny</t>
  </si>
  <si>
    <t>Priebežné položky (+/-)</t>
  </si>
  <si>
    <t>Bankové účty</t>
  </si>
  <si>
    <t>Krátkodobé cenné papiere a ost.krátk.fin.majetok</t>
  </si>
  <si>
    <t>Záväzky</t>
  </si>
  <si>
    <t>Úvery</t>
  </si>
  <si>
    <t>Záväzky celkom</t>
  </si>
  <si>
    <t>Rozdiel majetku a záväzkov</t>
  </si>
  <si>
    <t xml:space="preserve">          Výkaz o majetku a záväzkoch</t>
  </si>
  <si>
    <t>............................................</t>
  </si>
  <si>
    <t>Majetok celkom</t>
  </si>
  <si>
    <t>........................................</t>
  </si>
  <si>
    <t>...........................................</t>
  </si>
  <si>
    <t xml:space="preserve">    podpisový záznam štatut.orgánu</t>
  </si>
  <si>
    <t xml:space="preserve"> </t>
  </si>
  <si>
    <t>podpisový záznam osoby zodp.</t>
  </si>
  <si>
    <t>za vedenie účtovníctva</t>
  </si>
  <si>
    <t>za zost.účtovnej závierky</t>
  </si>
  <si>
    <t xml:space="preserve">          Výkaz o príjmoch a výdavkoch</t>
  </si>
  <si>
    <t>Výkaz NO Úč 1-01</t>
  </si>
  <si>
    <t>PRÍJMY</t>
  </si>
  <si>
    <t>VÝDAVKY</t>
  </si>
  <si>
    <t>15.</t>
  </si>
  <si>
    <t>16.</t>
  </si>
  <si>
    <t>Z vkladu zriaďovateľa alebo zakladateľa</t>
  </si>
  <si>
    <t>Z majetku</t>
  </si>
  <si>
    <t>Z darov a príspevkov</t>
  </si>
  <si>
    <t>Z príspevkov z podielu zaplatenej dane</t>
  </si>
  <si>
    <t>Z členských príspevkov</t>
  </si>
  <si>
    <t>Z verejných zbierok</t>
  </si>
  <si>
    <t>Z lotérií a iných podobných hier</t>
  </si>
  <si>
    <t>Z dedičstva</t>
  </si>
  <si>
    <t>Z dotácií</t>
  </si>
  <si>
    <t>Z organizovania akcií</t>
  </si>
  <si>
    <t>Z likvi.zostatku inej účtov.jednotky</t>
  </si>
  <si>
    <t>Z predaja majetku</t>
  </si>
  <si>
    <t>Z poskytovania služieb</t>
  </si>
  <si>
    <t xml:space="preserve">Ostatné </t>
  </si>
  <si>
    <t>Daňové úpravy</t>
  </si>
  <si>
    <t>Príjmy celkom</t>
  </si>
  <si>
    <t>Dlhodobý majetok</t>
  </si>
  <si>
    <t>Služby</t>
  </si>
  <si>
    <t>Mzdy</t>
  </si>
  <si>
    <t>Platby do poistných fondov</t>
  </si>
  <si>
    <t>Ostatné</t>
  </si>
  <si>
    <t>Výdavky celkom</t>
  </si>
  <si>
    <t>Rozdiel príjmov a výdavkov spolu</t>
  </si>
  <si>
    <t>Daň z príjmov</t>
  </si>
  <si>
    <t xml:space="preserve">          v Sk</t>
  </si>
  <si>
    <t>Okres</t>
  </si>
  <si>
    <t>Počet obcí</t>
  </si>
  <si>
    <t>celkom</t>
  </si>
  <si>
    <t>%</t>
  </si>
  <si>
    <t>a</t>
  </si>
  <si>
    <t>stĺ.2/stĺ.1</t>
  </si>
  <si>
    <t>z toho bez</t>
  </si>
  <si>
    <t>webu</t>
  </si>
  <si>
    <t xml:space="preserve">Spolu </t>
  </si>
  <si>
    <t>Banskobystrický kraj</t>
  </si>
  <si>
    <t>Žilinský kraj</t>
  </si>
  <si>
    <t>Banská Bystrica</t>
  </si>
  <si>
    <t>Zvolen</t>
  </si>
  <si>
    <t>Žarnovica</t>
  </si>
  <si>
    <t>Krupina</t>
  </si>
  <si>
    <t>Banská Štiavnica</t>
  </si>
  <si>
    <t>Brezno</t>
  </si>
  <si>
    <t>Detva</t>
  </si>
  <si>
    <t>Veľký Krtíš</t>
  </si>
  <si>
    <t>Lučenec</t>
  </si>
  <si>
    <t>Poltár</t>
  </si>
  <si>
    <t>Revúca</t>
  </si>
  <si>
    <t>Rimavská Sobota</t>
  </si>
  <si>
    <t>Žiar nad Hronom</t>
  </si>
  <si>
    <t>Bytča</t>
  </si>
  <si>
    <t>Kysucké N.Mesto</t>
  </si>
  <si>
    <t>Námestovo</t>
  </si>
  <si>
    <t>Tvrdošín</t>
  </si>
  <si>
    <t>Čadca</t>
  </si>
  <si>
    <t>Liptovský Mikuláš</t>
  </si>
  <si>
    <t>Ružomberok</t>
  </si>
  <si>
    <t>Žilina</t>
  </si>
  <si>
    <t>Dolný Kubín</t>
  </si>
  <si>
    <t>Martin</t>
  </si>
  <si>
    <t>Turčianske Teplice</t>
  </si>
  <si>
    <t>Trenčiansky kraj</t>
  </si>
  <si>
    <t>Bánovce n/Bebravou</t>
  </si>
  <si>
    <t>Nové Mesto n/Váhom</t>
  </si>
  <si>
    <t>Prievidza</t>
  </si>
  <si>
    <t>Ilava</t>
  </si>
  <si>
    <t>Púchov</t>
  </si>
  <si>
    <t>Partizánske</t>
  </si>
  <si>
    <t>Myjava</t>
  </si>
  <si>
    <t>Považská Bystrica</t>
  </si>
  <si>
    <t>Trenčín</t>
  </si>
  <si>
    <t>Spolu</t>
  </si>
  <si>
    <t>Bratislavský kraj</t>
  </si>
  <si>
    <t>Senec</t>
  </si>
  <si>
    <t>Malacky</t>
  </si>
  <si>
    <t>Pezinok</t>
  </si>
  <si>
    <t>Trnavský kraj</t>
  </si>
  <si>
    <t>Nitriansky kraj</t>
  </si>
  <si>
    <t>Dunajská Streda</t>
  </si>
  <si>
    <t>Piešťany</t>
  </si>
  <si>
    <t>Trnava</t>
  </si>
  <si>
    <t>Galanta</t>
  </si>
  <si>
    <t>Senica</t>
  </si>
  <si>
    <t>Hlohovec</t>
  </si>
  <si>
    <t>Skalica</t>
  </si>
  <si>
    <t>Topoľčany</t>
  </si>
  <si>
    <t>Komárno</t>
  </si>
  <si>
    <t>Nové Zámky</t>
  </si>
  <si>
    <t>Zlaté Moravce</t>
  </si>
  <si>
    <t>Levice</t>
  </si>
  <si>
    <t>Šaľa</t>
  </si>
  <si>
    <t>Nitra</t>
  </si>
  <si>
    <t xml:space="preserve">Počet obcí celkom </t>
  </si>
  <si>
    <t>Počet obcí bez webu</t>
  </si>
  <si>
    <t>Podiel obcí bez webu</t>
  </si>
  <si>
    <t>Prieskum regiónov  Západné a Stredné Slovensko</t>
  </si>
  <si>
    <t xml:space="preserve">ostatné služby </t>
  </si>
  <si>
    <t xml:space="preserve">počiatočný zostatok peň.prostriedkov </t>
  </si>
  <si>
    <t>príjmy  +</t>
  </si>
  <si>
    <t>výdavky  -</t>
  </si>
  <si>
    <t>konečný zostatok peň. prostriedkov</t>
  </si>
  <si>
    <t xml:space="preserve">                k   31.12.2005</t>
  </si>
  <si>
    <t xml:space="preserve">                        k   31.12.2005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</si>
</sst>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35.875" style="0" customWidth="1"/>
  </cols>
  <sheetData>
    <row r="3" ht="12.75">
      <c r="A3" t="s">
        <v>17</v>
      </c>
    </row>
    <row r="6" ht="12.75">
      <c r="A6">
        <v>1</v>
      </c>
    </row>
    <row r="7" ht="12.75">
      <c r="A7">
        <v>2</v>
      </c>
    </row>
    <row r="8" ht="12.75">
      <c r="A8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9">
      <selection activeCell="E64" sqref="E64"/>
    </sheetView>
  </sheetViews>
  <sheetFormatPr defaultColWidth="9.00390625" defaultRowHeight="12.75"/>
  <cols>
    <col min="1" max="1" width="20.375" style="0" customWidth="1"/>
    <col min="2" max="2" width="10.625" style="0" customWidth="1"/>
    <col min="3" max="3" width="10.00390625" style="0" customWidth="1"/>
    <col min="4" max="4" width="8.875" style="0" customWidth="1"/>
    <col min="5" max="5" width="18.375" style="0" customWidth="1"/>
    <col min="6" max="6" width="10.375" style="0" customWidth="1"/>
    <col min="8" max="8" width="10.625" style="0" customWidth="1"/>
  </cols>
  <sheetData>
    <row r="1" ht="12.75">
      <c r="A1" s="6" t="s">
        <v>160</v>
      </c>
    </row>
    <row r="2" ht="13.5" thickBot="1"/>
    <row r="3" spans="1:8" ht="13.5" thickBot="1">
      <c r="A3" s="45" t="s">
        <v>100</v>
      </c>
      <c r="B3" s="46"/>
      <c r="C3" s="46"/>
      <c r="D3" s="47"/>
      <c r="E3" s="45" t="s">
        <v>101</v>
      </c>
      <c r="F3" s="46"/>
      <c r="G3" s="46"/>
      <c r="H3" s="47"/>
    </row>
    <row r="4" spans="1:8" ht="12.75">
      <c r="A4" s="31"/>
      <c r="B4" s="30" t="s">
        <v>92</v>
      </c>
      <c r="C4" s="30" t="s">
        <v>97</v>
      </c>
      <c r="D4" s="32" t="s">
        <v>94</v>
      </c>
      <c r="E4" s="31"/>
      <c r="F4" s="30" t="s">
        <v>92</v>
      </c>
      <c r="G4" s="30" t="s">
        <v>97</v>
      </c>
      <c r="H4" s="32" t="s">
        <v>94</v>
      </c>
    </row>
    <row r="5" spans="1:8" ht="13.5" thickBot="1">
      <c r="A5" s="33" t="s">
        <v>91</v>
      </c>
      <c r="B5" s="34" t="s">
        <v>93</v>
      </c>
      <c r="C5" s="34" t="s">
        <v>98</v>
      </c>
      <c r="D5" s="35" t="s">
        <v>96</v>
      </c>
      <c r="E5" s="33" t="s">
        <v>91</v>
      </c>
      <c r="F5" s="34" t="s">
        <v>93</v>
      </c>
      <c r="G5" s="34" t="s">
        <v>98</v>
      </c>
      <c r="H5" s="35" t="s">
        <v>96</v>
      </c>
    </row>
    <row r="6" spans="1:8" ht="13.5" thickBot="1">
      <c r="A6" s="37" t="s">
        <v>95</v>
      </c>
      <c r="B6" s="38">
        <v>1</v>
      </c>
      <c r="C6" s="38">
        <v>2</v>
      </c>
      <c r="D6" s="39">
        <v>3</v>
      </c>
      <c r="E6" s="37" t="s">
        <v>95</v>
      </c>
      <c r="F6" s="38">
        <v>1</v>
      </c>
      <c r="G6" s="38">
        <v>2</v>
      </c>
      <c r="H6" s="39">
        <v>3</v>
      </c>
    </row>
    <row r="7" spans="1:8" ht="12.75">
      <c r="A7" s="22" t="s">
        <v>102</v>
      </c>
      <c r="B7" s="21">
        <v>42</v>
      </c>
      <c r="C7" s="21">
        <v>26</v>
      </c>
      <c r="D7" s="36">
        <f>+C7/B7</f>
        <v>0.6190476190476191</v>
      </c>
      <c r="E7" s="22" t="s">
        <v>115</v>
      </c>
      <c r="F7" s="21">
        <v>13</v>
      </c>
      <c r="G7" s="21">
        <v>12</v>
      </c>
      <c r="H7" s="36">
        <f>+G7/F7</f>
        <v>0.9230769230769231</v>
      </c>
    </row>
    <row r="8" spans="1:8" ht="12.75">
      <c r="A8" s="23" t="s">
        <v>103</v>
      </c>
      <c r="B8" s="2">
        <v>27</v>
      </c>
      <c r="C8" s="2">
        <v>18</v>
      </c>
      <c r="D8" s="26">
        <f aca="true" t="shared" si="0" ref="D8:D19">+C8/B8</f>
        <v>0.6666666666666666</v>
      </c>
      <c r="E8" s="23" t="s">
        <v>116</v>
      </c>
      <c r="F8" s="2">
        <v>14</v>
      </c>
      <c r="G8" s="2">
        <v>11</v>
      </c>
      <c r="H8" s="26">
        <f aca="true" t="shared" si="1" ref="H8:H20">+G8/F8</f>
        <v>0.7857142857142857</v>
      </c>
    </row>
    <row r="9" spans="1:8" ht="12.75">
      <c r="A9" s="23" t="s">
        <v>104</v>
      </c>
      <c r="B9" s="2">
        <v>18</v>
      </c>
      <c r="C9" s="2">
        <v>11</v>
      </c>
      <c r="D9" s="26">
        <f t="shared" si="0"/>
        <v>0.6111111111111112</v>
      </c>
      <c r="E9" s="23" t="s">
        <v>117</v>
      </c>
      <c r="F9" s="2">
        <v>24</v>
      </c>
      <c r="G9" s="2">
        <v>12</v>
      </c>
      <c r="H9" s="26">
        <f t="shared" si="1"/>
        <v>0.5</v>
      </c>
    </row>
    <row r="10" spans="1:8" ht="12.75">
      <c r="A10" s="23" t="s">
        <v>105</v>
      </c>
      <c r="B10" s="2">
        <v>36</v>
      </c>
      <c r="C10" s="2">
        <v>30</v>
      </c>
      <c r="D10" s="26">
        <f t="shared" si="0"/>
        <v>0.8333333333333334</v>
      </c>
      <c r="E10" s="23" t="s">
        <v>118</v>
      </c>
      <c r="F10" s="2">
        <v>15</v>
      </c>
      <c r="G10" s="2">
        <v>8</v>
      </c>
      <c r="H10" s="26">
        <f t="shared" si="1"/>
        <v>0.5333333333333333</v>
      </c>
    </row>
    <row r="11" spans="1:8" ht="12.75">
      <c r="A11" s="23" t="s">
        <v>106</v>
      </c>
      <c r="B11" s="2">
        <v>15</v>
      </c>
      <c r="C11" s="2">
        <v>11</v>
      </c>
      <c r="D11" s="26">
        <f t="shared" si="0"/>
        <v>0.7333333333333333</v>
      </c>
      <c r="E11" s="23" t="s">
        <v>119</v>
      </c>
      <c r="F11" s="2">
        <v>23</v>
      </c>
      <c r="G11" s="2">
        <v>13</v>
      </c>
      <c r="H11" s="26">
        <f t="shared" si="1"/>
        <v>0.5652173913043478</v>
      </c>
    </row>
    <row r="12" spans="1:8" ht="12.75">
      <c r="A12" s="23" t="s">
        <v>107</v>
      </c>
      <c r="B12" s="2">
        <v>30</v>
      </c>
      <c r="C12" s="2">
        <v>7</v>
      </c>
      <c r="D12" s="26">
        <f t="shared" si="0"/>
        <v>0.23333333333333334</v>
      </c>
      <c r="E12" s="23" t="s">
        <v>120</v>
      </c>
      <c r="F12" s="2">
        <v>56</v>
      </c>
      <c r="G12" s="2">
        <v>48</v>
      </c>
      <c r="H12" s="26">
        <f t="shared" si="1"/>
        <v>0.8571428571428571</v>
      </c>
    </row>
    <row r="13" spans="1:8" ht="12.75">
      <c r="A13" s="23" t="s">
        <v>108</v>
      </c>
      <c r="B13" s="2">
        <v>14</v>
      </c>
      <c r="C13" s="2">
        <v>8</v>
      </c>
      <c r="D13" s="26">
        <f t="shared" si="0"/>
        <v>0.5714285714285714</v>
      </c>
      <c r="E13" s="23" t="s">
        <v>121</v>
      </c>
      <c r="F13" s="2">
        <v>25</v>
      </c>
      <c r="G13" s="2">
        <v>17</v>
      </c>
      <c r="H13" s="26">
        <f t="shared" si="1"/>
        <v>0.68</v>
      </c>
    </row>
    <row r="14" spans="1:8" ht="12.75">
      <c r="A14" s="23" t="s">
        <v>109</v>
      </c>
      <c r="B14" s="2">
        <v>71</v>
      </c>
      <c r="C14" s="2">
        <v>65</v>
      </c>
      <c r="D14" s="26">
        <f t="shared" si="0"/>
        <v>0.9154929577464789</v>
      </c>
      <c r="E14" s="23" t="s">
        <v>122</v>
      </c>
      <c r="F14" s="2">
        <v>53</v>
      </c>
      <c r="G14" s="2">
        <v>40</v>
      </c>
      <c r="H14" s="26">
        <f t="shared" si="1"/>
        <v>0.7547169811320755</v>
      </c>
    </row>
    <row r="15" spans="1:8" ht="12.75">
      <c r="A15" s="23" t="s">
        <v>110</v>
      </c>
      <c r="B15" s="2">
        <v>58</v>
      </c>
      <c r="C15" s="2">
        <v>44</v>
      </c>
      <c r="D15" s="26">
        <f t="shared" si="0"/>
        <v>0.7586206896551724</v>
      </c>
      <c r="E15" s="23" t="s">
        <v>123</v>
      </c>
      <c r="F15" s="2">
        <v>24</v>
      </c>
      <c r="G15" s="2">
        <v>22</v>
      </c>
      <c r="H15" s="26">
        <f t="shared" si="1"/>
        <v>0.9166666666666666</v>
      </c>
    </row>
    <row r="16" spans="1:8" ht="12.75">
      <c r="A16" s="23" t="s">
        <v>111</v>
      </c>
      <c r="B16" s="2">
        <v>22</v>
      </c>
      <c r="C16" s="2">
        <v>16</v>
      </c>
      <c r="D16" s="26">
        <f t="shared" si="0"/>
        <v>0.7272727272727273</v>
      </c>
      <c r="E16" s="23" t="s">
        <v>124</v>
      </c>
      <c r="F16" s="2">
        <v>43</v>
      </c>
      <c r="G16" s="2">
        <v>36</v>
      </c>
      <c r="H16" s="26">
        <f t="shared" si="1"/>
        <v>0.8372093023255814</v>
      </c>
    </row>
    <row r="17" spans="1:8" ht="12.75">
      <c r="A17" s="23" t="s">
        <v>112</v>
      </c>
      <c r="B17" s="2">
        <v>42</v>
      </c>
      <c r="C17" s="2">
        <v>34</v>
      </c>
      <c r="D17" s="26">
        <f t="shared" si="0"/>
        <v>0.8095238095238095</v>
      </c>
      <c r="E17" s="23" t="s">
        <v>125</v>
      </c>
      <c r="F17" s="2">
        <v>26</v>
      </c>
      <c r="G17" s="2">
        <v>25</v>
      </c>
      <c r="H17" s="26">
        <f t="shared" si="1"/>
        <v>0.9615384615384616</v>
      </c>
    </row>
    <row r="18" spans="1:8" ht="12.75">
      <c r="A18" s="23" t="s">
        <v>113</v>
      </c>
      <c r="B18" s="2">
        <v>107</v>
      </c>
      <c r="C18" s="2">
        <v>98</v>
      </c>
      <c r="D18" s="26">
        <f t="shared" si="0"/>
        <v>0.9158878504672897</v>
      </c>
      <c r="E18" s="23"/>
      <c r="F18" s="2"/>
      <c r="G18" s="2"/>
      <c r="H18" s="26"/>
    </row>
    <row r="19" spans="1:8" ht="13.5" thickBot="1">
      <c r="A19" s="24" t="s">
        <v>114</v>
      </c>
      <c r="B19" s="25">
        <v>35</v>
      </c>
      <c r="C19" s="25">
        <v>29</v>
      </c>
      <c r="D19" s="27">
        <f t="shared" si="0"/>
        <v>0.8285714285714286</v>
      </c>
      <c r="E19" s="24"/>
      <c r="F19" s="25"/>
      <c r="G19" s="25"/>
      <c r="H19" s="27"/>
    </row>
    <row r="20" spans="1:8" ht="13.5" thickBot="1">
      <c r="A20" s="40" t="s">
        <v>99</v>
      </c>
      <c r="B20" s="41">
        <f>SUM(B7:B19)</f>
        <v>517</v>
      </c>
      <c r="C20" s="41">
        <f>SUM(C7:C19)</f>
        <v>397</v>
      </c>
      <c r="D20" s="42">
        <f>+C20/B20</f>
        <v>0.7678916827852998</v>
      </c>
      <c r="E20" s="40" t="s">
        <v>136</v>
      </c>
      <c r="F20" s="41">
        <f>SUM(F7:F19)</f>
        <v>316</v>
      </c>
      <c r="G20" s="41">
        <f>SUM(G7:G19)</f>
        <v>244</v>
      </c>
      <c r="H20" s="42">
        <f t="shared" si="1"/>
        <v>0.7721518987341772</v>
      </c>
    </row>
    <row r="21" ht="13.5" thickBot="1"/>
    <row r="22" spans="1:8" ht="13.5" thickBot="1">
      <c r="A22" s="45" t="s">
        <v>126</v>
      </c>
      <c r="B22" s="46"/>
      <c r="C22" s="46"/>
      <c r="D22" s="47"/>
      <c r="E22" s="45" t="s">
        <v>137</v>
      </c>
      <c r="F22" s="46"/>
      <c r="G22" s="46"/>
      <c r="H22" s="47"/>
    </row>
    <row r="23" spans="1:8" ht="12.75">
      <c r="A23" s="31"/>
      <c r="B23" s="30" t="s">
        <v>92</v>
      </c>
      <c r="C23" s="30" t="s">
        <v>97</v>
      </c>
      <c r="D23" s="32" t="s">
        <v>94</v>
      </c>
      <c r="E23" s="31"/>
      <c r="F23" s="30" t="s">
        <v>92</v>
      </c>
      <c r="G23" s="30" t="s">
        <v>97</v>
      </c>
      <c r="H23" s="32" t="s">
        <v>94</v>
      </c>
    </row>
    <row r="24" spans="1:8" ht="13.5" thickBot="1">
      <c r="A24" s="31" t="s">
        <v>91</v>
      </c>
      <c r="B24" s="30" t="s">
        <v>93</v>
      </c>
      <c r="C24" s="30" t="s">
        <v>98</v>
      </c>
      <c r="D24" s="32" t="s">
        <v>96</v>
      </c>
      <c r="E24" s="31" t="s">
        <v>91</v>
      </c>
      <c r="F24" s="30" t="s">
        <v>93</v>
      </c>
      <c r="G24" s="30" t="s">
        <v>98</v>
      </c>
      <c r="H24" s="32" t="s">
        <v>96</v>
      </c>
    </row>
    <row r="25" spans="1:8" ht="13.5" thickBot="1">
      <c r="A25" s="37" t="s">
        <v>95</v>
      </c>
      <c r="B25" s="38">
        <v>1</v>
      </c>
      <c r="C25" s="38">
        <v>2</v>
      </c>
      <c r="D25" s="39">
        <v>3</v>
      </c>
      <c r="E25" s="37" t="s">
        <v>95</v>
      </c>
      <c r="F25" s="38">
        <v>1</v>
      </c>
      <c r="G25" s="38">
        <v>2</v>
      </c>
      <c r="H25" s="39">
        <v>3</v>
      </c>
    </row>
    <row r="26" spans="1:8" ht="12.75">
      <c r="A26" s="22" t="s">
        <v>127</v>
      </c>
      <c r="B26" s="21">
        <v>43</v>
      </c>
      <c r="C26" s="21">
        <v>43</v>
      </c>
      <c r="D26" s="36">
        <f>+C26/B26</f>
        <v>1</v>
      </c>
      <c r="E26" s="22" t="s">
        <v>138</v>
      </c>
      <c r="F26" s="21">
        <v>29</v>
      </c>
      <c r="G26" s="21">
        <v>17</v>
      </c>
      <c r="H26" s="36">
        <f>+G26/F26</f>
        <v>0.5862068965517241</v>
      </c>
    </row>
    <row r="27" spans="1:8" ht="12.75">
      <c r="A27" s="23" t="s">
        <v>128</v>
      </c>
      <c r="B27" s="2">
        <v>34</v>
      </c>
      <c r="C27" s="2">
        <v>30</v>
      </c>
      <c r="D27" s="26">
        <f aca="true" t="shared" si="2" ref="D27:D35">+C27/B27</f>
        <v>0.8823529411764706</v>
      </c>
      <c r="E27" s="23" t="s">
        <v>139</v>
      </c>
      <c r="F27" s="2">
        <v>26</v>
      </c>
      <c r="G27" s="2">
        <v>19</v>
      </c>
      <c r="H27" s="26">
        <f>+G27/F27</f>
        <v>0.7307692307692307</v>
      </c>
    </row>
    <row r="28" spans="1:8" ht="12.75">
      <c r="A28" s="23" t="s">
        <v>129</v>
      </c>
      <c r="B28" s="2">
        <v>52</v>
      </c>
      <c r="C28" s="2">
        <v>41</v>
      </c>
      <c r="D28" s="26">
        <f t="shared" si="2"/>
        <v>0.7884615384615384</v>
      </c>
      <c r="E28" s="23" t="s">
        <v>140</v>
      </c>
      <c r="F28" s="2">
        <v>17</v>
      </c>
      <c r="G28" s="2">
        <v>12</v>
      </c>
      <c r="H28" s="26">
        <f>+G28/F28</f>
        <v>0.7058823529411765</v>
      </c>
    </row>
    <row r="29" spans="1:8" ht="12.75">
      <c r="A29" s="23" t="s">
        <v>130</v>
      </c>
      <c r="B29" s="2">
        <v>21</v>
      </c>
      <c r="C29" s="2">
        <v>16</v>
      </c>
      <c r="D29" s="26">
        <f t="shared" si="2"/>
        <v>0.7619047619047619</v>
      </c>
      <c r="E29" s="23"/>
      <c r="F29" s="2"/>
      <c r="G29" s="2"/>
      <c r="H29" s="26"/>
    </row>
    <row r="30" spans="1:8" ht="12.75">
      <c r="A30" s="23" t="s">
        <v>132</v>
      </c>
      <c r="B30" s="2">
        <v>23</v>
      </c>
      <c r="C30" s="2">
        <v>21</v>
      </c>
      <c r="D30" s="26">
        <f t="shared" si="2"/>
        <v>0.9130434782608695</v>
      </c>
      <c r="E30" s="23"/>
      <c r="F30" s="2"/>
      <c r="G30" s="2"/>
      <c r="H30" s="26"/>
    </row>
    <row r="31" spans="1:8" ht="12.75">
      <c r="A31" s="23" t="s">
        <v>131</v>
      </c>
      <c r="B31" s="2">
        <v>21</v>
      </c>
      <c r="C31" s="2">
        <v>21</v>
      </c>
      <c r="D31" s="26">
        <f t="shared" si="2"/>
        <v>1</v>
      </c>
      <c r="E31" s="23"/>
      <c r="F31" s="2"/>
      <c r="G31" s="2"/>
      <c r="H31" s="26"/>
    </row>
    <row r="32" spans="1:8" ht="12.75">
      <c r="A32" s="23" t="s">
        <v>133</v>
      </c>
      <c r="B32" s="2">
        <v>17</v>
      </c>
      <c r="C32" s="2">
        <v>14</v>
      </c>
      <c r="D32" s="26">
        <f t="shared" si="2"/>
        <v>0.8235294117647058</v>
      </c>
      <c r="E32" s="23"/>
      <c r="F32" s="2"/>
      <c r="G32" s="2"/>
      <c r="H32" s="26"/>
    </row>
    <row r="33" spans="1:8" ht="12.75">
      <c r="A33" s="23" t="s">
        <v>134</v>
      </c>
      <c r="B33" s="2">
        <v>28</v>
      </c>
      <c r="C33" s="2">
        <v>26</v>
      </c>
      <c r="D33" s="26">
        <f t="shared" si="2"/>
        <v>0.9285714285714286</v>
      </c>
      <c r="E33" s="23"/>
      <c r="F33" s="2"/>
      <c r="G33" s="2"/>
      <c r="H33" s="26"/>
    </row>
    <row r="34" spans="1:8" ht="13.5" thickBot="1">
      <c r="A34" s="24" t="s">
        <v>135</v>
      </c>
      <c r="B34" s="25">
        <v>37</v>
      </c>
      <c r="C34" s="25">
        <v>35</v>
      </c>
      <c r="D34" s="27">
        <f t="shared" si="2"/>
        <v>0.9459459459459459</v>
      </c>
      <c r="E34" s="24"/>
      <c r="F34" s="25"/>
      <c r="G34" s="25"/>
      <c r="H34" s="27"/>
    </row>
    <row r="35" spans="1:8" ht="13.5" thickBot="1">
      <c r="A35" s="40" t="s">
        <v>136</v>
      </c>
      <c r="B35" s="41">
        <f>SUM(B26:B34)</f>
        <v>276</v>
      </c>
      <c r="C35" s="41">
        <f>SUM(C26:C34)</f>
        <v>247</v>
      </c>
      <c r="D35" s="42">
        <f t="shared" si="2"/>
        <v>0.894927536231884</v>
      </c>
      <c r="E35" s="40" t="s">
        <v>136</v>
      </c>
      <c r="F35" s="41">
        <f>SUM(F26:F28)</f>
        <v>72</v>
      </c>
      <c r="G35" s="41">
        <f>SUM(G26:G28)</f>
        <v>48</v>
      </c>
      <c r="H35" s="42">
        <f>+G35/F35</f>
        <v>0.6666666666666666</v>
      </c>
    </row>
    <row r="36" spans="1:8" ht="13.5" thickBot="1">
      <c r="A36" s="28"/>
      <c r="B36" s="28"/>
      <c r="C36" s="28"/>
      <c r="D36" s="29"/>
      <c r="E36" s="28"/>
      <c r="F36" s="28"/>
      <c r="G36" s="28"/>
      <c r="H36" s="29"/>
    </row>
    <row r="37" spans="1:8" ht="12" customHeight="1" thickBot="1">
      <c r="A37" s="45" t="s">
        <v>141</v>
      </c>
      <c r="B37" s="46"/>
      <c r="C37" s="46"/>
      <c r="D37" s="47"/>
      <c r="E37" s="45" t="s">
        <v>142</v>
      </c>
      <c r="F37" s="46"/>
      <c r="G37" s="46"/>
      <c r="H37" s="47"/>
    </row>
    <row r="38" spans="1:8" ht="12.75">
      <c r="A38" s="31"/>
      <c r="B38" s="30" t="s">
        <v>92</v>
      </c>
      <c r="C38" s="30" t="s">
        <v>97</v>
      </c>
      <c r="D38" s="32" t="s">
        <v>94</v>
      </c>
      <c r="E38" s="31"/>
      <c r="F38" s="30" t="s">
        <v>92</v>
      </c>
      <c r="G38" s="30" t="s">
        <v>97</v>
      </c>
      <c r="H38" s="32" t="s">
        <v>94</v>
      </c>
    </row>
    <row r="39" spans="1:8" ht="13.5" thickBot="1">
      <c r="A39" s="31" t="s">
        <v>91</v>
      </c>
      <c r="B39" s="30" t="s">
        <v>93</v>
      </c>
      <c r="C39" s="30" t="s">
        <v>98</v>
      </c>
      <c r="D39" s="32" t="s">
        <v>96</v>
      </c>
      <c r="E39" s="31" t="s">
        <v>91</v>
      </c>
      <c r="F39" s="30" t="s">
        <v>93</v>
      </c>
      <c r="G39" s="30" t="s">
        <v>98</v>
      </c>
      <c r="H39" s="32" t="s">
        <v>96</v>
      </c>
    </row>
    <row r="40" spans="1:8" ht="13.5" thickBot="1">
      <c r="A40" s="37" t="s">
        <v>95</v>
      </c>
      <c r="B40" s="38">
        <v>1</v>
      </c>
      <c r="C40" s="38">
        <v>2</v>
      </c>
      <c r="D40" s="39">
        <v>3</v>
      </c>
      <c r="E40" s="37" t="s">
        <v>95</v>
      </c>
      <c r="F40" s="38">
        <v>1</v>
      </c>
      <c r="G40" s="38">
        <v>2</v>
      </c>
      <c r="H40" s="39">
        <v>3</v>
      </c>
    </row>
    <row r="41" spans="1:8" ht="12.75">
      <c r="A41" s="22" t="s">
        <v>143</v>
      </c>
      <c r="B41" s="21">
        <v>67</v>
      </c>
      <c r="C41" s="21">
        <v>58</v>
      </c>
      <c r="D41" s="36">
        <f>+C41/B41</f>
        <v>0.8656716417910447</v>
      </c>
      <c r="E41" s="22" t="s">
        <v>151</v>
      </c>
      <c r="F41" s="21">
        <v>41</v>
      </c>
      <c r="G41" s="21">
        <v>38</v>
      </c>
      <c r="H41" s="36">
        <f>+G41/F41</f>
        <v>0.926829268292683</v>
      </c>
    </row>
    <row r="42" spans="1:8" ht="12.75">
      <c r="A42" s="23" t="s">
        <v>144</v>
      </c>
      <c r="B42" s="2">
        <v>27</v>
      </c>
      <c r="C42" s="2">
        <v>17</v>
      </c>
      <c r="D42" s="26">
        <f aca="true" t="shared" si="3" ref="D42:D48">+C42/B42</f>
        <v>0.6296296296296297</v>
      </c>
      <c r="E42" s="23" t="s">
        <v>152</v>
      </c>
      <c r="F42" s="2">
        <v>62</v>
      </c>
      <c r="G42" s="2">
        <v>49</v>
      </c>
      <c r="H42" s="26">
        <f aca="true" t="shared" si="4" ref="H42:H48">+G42/F42</f>
        <v>0.7903225806451613</v>
      </c>
    </row>
    <row r="43" spans="1:8" ht="12.75">
      <c r="A43" s="23" t="s">
        <v>145</v>
      </c>
      <c r="B43" s="2">
        <v>45</v>
      </c>
      <c r="C43" s="2">
        <v>32</v>
      </c>
      <c r="D43" s="26">
        <f t="shared" si="3"/>
        <v>0.7111111111111111</v>
      </c>
      <c r="E43" s="23" t="s">
        <v>153</v>
      </c>
      <c r="F43" s="2">
        <v>33</v>
      </c>
      <c r="G43" s="2">
        <v>19</v>
      </c>
      <c r="H43" s="26">
        <f t="shared" si="4"/>
        <v>0.5757575757575758</v>
      </c>
    </row>
    <row r="44" spans="1:8" ht="12.75">
      <c r="A44" s="23" t="s">
        <v>146</v>
      </c>
      <c r="B44" s="2">
        <v>36</v>
      </c>
      <c r="C44" s="2">
        <v>25</v>
      </c>
      <c r="D44" s="26">
        <f t="shared" si="3"/>
        <v>0.6944444444444444</v>
      </c>
      <c r="E44" s="23" t="s">
        <v>154</v>
      </c>
      <c r="F44" s="2">
        <v>89</v>
      </c>
      <c r="G44" s="2">
        <v>72</v>
      </c>
      <c r="H44" s="26">
        <f t="shared" si="4"/>
        <v>0.8089887640449438</v>
      </c>
    </row>
    <row r="45" spans="1:8" ht="12.75">
      <c r="A45" s="23" t="s">
        <v>147</v>
      </c>
      <c r="B45" s="2">
        <v>32</v>
      </c>
      <c r="C45" s="2">
        <v>26</v>
      </c>
      <c r="D45" s="26">
        <f t="shared" si="3"/>
        <v>0.8125</v>
      </c>
      <c r="E45" s="23" t="s">
        <v>155</v>
      </c>
      <c r="F45" s="2">
        <v>13</v>
      </c>
      <c r="G45" s="2">
        <v>7</v>
      </c>
      <c r="H45" s="26">
        <f t="shared" si="4"/>
        <v>0.5384615384615384</v>
      </c>
    </row>
    <row r="46" spans="1:8" ht="12.75">
      <c r="A46" s="23" t="s">
        <v>148</v>
      </c>
      <c r="B46" s="2">
        <v>24</v>
      </c>
      <c r="C46" s="2">
        <v>18</v>
      </c>
      <c r="D46" s="26">
        <f t="shared" si="3"/>
        <v>0.75</v>
      </c>
      <c r="E46" s="23" t="s">
        <v>156</v>
      </c>
      <c r="F46" s="2">
        <v>62</v>
      </c>
      <c r="G46" s="2">
        <v>46</v>
      </c>
      <c r="H46" s="26">
        <f t="shared" si="4"/>
        <v>0.7419354838709677</v>
      </c>
    </row>
    <row r="47" spans="1:8" ht="13.5" thickBot="1">
      <c r="A47" s="24" t="s">
        <v>149</v>
      </c>
      <c r="B47" s="25">
        <v>21</v>
      </c>
      <c r="C47" s="25">
        <v>14</v>
      </c>
      <c r="D47" s="27">
        <f t="shared" si="3"/>
        <v>0.6666666666666666</v>
      </c>
      <c r="E47" s="24" t="s">
        <v>150</v>
      </c>
      <c r="F47" s="25">
        <v>54</v>
      </c>
      <c r="G47" s="25">
        <v>49</v>
      </c>
      <c r="H47" s="27">
        <f t="shared" si="4"/>
        <v>0.9074074074074074</v>
      </c>
    </row>
    <row r="48" spans="1:8" ht="13.5" customHeight="1" thickBot="1">
      <c r="A48" s="40" t="s">
        <v>136</v>
      </c>
      <c r="B48" s="41">
        <f>SUM(B41:B47)</f>
        <v>252</v>
      </c>
      <c r="C48" s="41">
        <f>SUM(C41:C47)</f>
        <v>190</v>
      </c>
      <c r="D48" s="42">
        <f t="shared" si="3"/>
        <v>0.753968253968254</v>
      </c>
      <c r="E48" s="40" t="s">
        <v>136</v>
      </c>
      <c r="F48" s="41">
        <f>SUM(F41:F47)</f>
        <v>354</v>
      </c>
      <c r="G48" s="41">
        <f>SUM(G41:G47)</f>
        <v>280</v>
      </c>
      <c r="H48" s="42">
        <f t="shared" si="4"/>
        <v>0.7909604519774012</v>
      </c>
    </row>
    <row r="51" spans="1:2" ht="12.75">
      <c r="A51" t="s">
        <v>157</v>
      </c>
      <c r="B51" s="1">
        <f>+B48+F48+F35+B35+B20+F20</f>
        <v>1787</v>
      </c>
    </row>
    <row r="52" spans="1:2" ht="12.75">
      <c r="A52" t="s">
        <v>158</v>
      </c>
      <c r="B52" s="1">
        <f>+C48+G48+G35+C35+C20+G20</f>
        <v>1406</v>
      </c>
    </row>
    <row r="53" spans="1:2" ht="12.75">
      <c r="A53" t="s">
        <v>159</v>
      </c>
      <c r="B53" s="43">
        <f>+B52/B51</f>
        <v>0.7867935086737549</v>
      </c>
    </row>
    <row r="60" ht="12.75">
      <c r="D60">
        <v>8</v>
      </c>
    </row>
  </sheetData>
  <mergeCells count="6">
    <mergeCell ref="A37:D37"/>
    <mergeCell ref="E37:H37"/>
    <mergeCell ref="A3:D3"/>
    <mergeCell ref="E3:H3"/>
    <mergeCell ref="A22:D22"/>
    <mergeCell ref="E22:H22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E6" sqref="A2:E6"/>
    </sheetView>
  </sheetViews>
  <sheetFormatPr defaultColWidth="9.00390625" defaultRowHeight="12.75"/>
  <cols>
    <col min="1" max="1" width="4.375" style="0" customWidth="1"/>
    <col min="2" max="2" width="34.00390625" style="0" customWidth="1"/>
  </cols>
  <sheetData>
    <row r="2" spans="3:5" ht="12.75">
      <c r="C2" s="44">
        <v>2006</v>
      </c>
      <c r="D2" s="44">
        <v>2007</v>
      </c>
      <c r="E2" s="44">
        <v>2008</v>
      </c>
    </row>
    <row r="3" spans="1:5" ht="12.75">
      <c r="A3" s="2">
        <v>1</v>
      </c>
      <c r="B3" s="2" t="s">
        <v>162</v>
      </c>
      <c r="C3" s="3">
        <v>3857</v>
      </c>
      <c r="D3" s="3">
        <f>+C6</f>
        <v>133340</v>
      </c>
      <c r="E3" s="3">
        <f>+D6</f>
        <v>230402</v>
      </c>
    </row>
    <row r="4" spans="1:5" ht="12.75">
      <c r="A4" s="2">
        <v>2</v>
      </c>
      <c r="B4" s="2" t="s">
        <v>163</v>
      </c>
      <c r="C4" s="3">
        <v>806803</v>
      </c>
      <c r="D4" s="3">
        <v>827500</v>
      </c>
      <c r="E4" s="3">
        <v>802500</v>
      </c>
    </row>
    <row r="5" spans="1:5" ht="12.75">
      <c r="A5" s="2">
        <v>3</v>
      </c>
      <c r="B5" s="2" t="s">
        <v>164</v>
      </c>
      <c r="C5" s="3">
        <v>677320</v>
      </c>
      <c r="D5" s="3">
        <v>730438</v>
      </c>
      <c r="E5" s="3">
        <v>757400</v>
      </c>
    </row>
    <row r="6" spans="1:5" ht="12.75">
      <c r="A6" s="2">
        <v>4</v>
      </c>
      <c r="B6" s="2" t="s">
        <v>165</v>
      </c>
      <c r="C6" s="3">
        <f>+C3+C4-C5</f>
        <v>133340</v>
      </c>
      <c r="D6" s="3">
        <f>+D3+D4-D5</f>
        <v>230402</v>
      </c>
      <c r="E6" s="3">
        <f>+E3+E4-E5</f>
        <v>275502</v>
      </c>
    </row>
    <row r="10" spans="3:5" ht="12.75">
      <c r="C10" s="1"/>
      <c r="D10" s="1"/>
      <c r="E10" s="1"/>
    </row>
    <row r="11" spans="3:5" ht="12.75">
      <c r="C11" s="1"/>
      <c r="D11" s="1"/>
      <c r="E11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4">
      <selection activeCell="A7" sqref="A7"/>
    </sheetView>
  </sheetViews>
  <sheetFormatPr defaultColWidth="9.00390625" defaultRowHeight="12.75"/>
  <cols>
    <col min="1" max="1" width="41.75390625" style="0" customWidth="1"/>
  </cols>
  <sheetData>
    <row r="2" ht="12.75">
      <c r="A2" s="6" t="s">
        <v>10</v>
      </c>
    </row>
    <row r="3" spans="1:4" ht="12.75">
      <c r="A3" s="12" t="s">
        <v>18</v>
      </c>
      <c r="B3" s="4">
        <v>2006</v>
      </c>
      <c r="C3" s="4">
        <v>2007</v>
      </c>
      <c r="D3" s="4">
        <v>2008</v>
      </c>
    </row>
    <row r="4" spans="1:7" ht="12.75">
      <c r="A4" s="2" t="s">
        <v>0</v>
      </c>
      <c r="B4" s="3">
        <f>6900*3*1.352*10</f>
        <v>279864</v>
      </c>
      <c r="C4" s="3">
        <v>350438</v>
      </c>
      <c r="D4" s="3">
        <v>365400</v>
      </c>
      <c r="E4" s="1"/>
      <c r="F4" s="1"/>
      <c r="G4" s="1"/>
    </row>
    <row r="5" spans="1:7" ht="12.75">
      <c r="A5" s="2" t="s">
        <v>1</v>
      </c>
      <c r="B5" s="3">
        <f>208*3*44</f>
        <v>27456</v>
      </c>
      <c r="C5" s="3">
        <f>250*3*44</f>
        <v>33000</v>
      </c>
      <c r="D5" s="3">
        <v>33000</v>
      </c>
      <c r="E5" s="1"/>
      <c r="F5" s="1"/>
      <c r="G5" s="1"/>
    </row>
    <row r="6" spans="1:7" ht="12.75">
      <c r="A6" s="2" t="s">
        <v>2</v>
      </c>
      <c r="B6" s="3">
        <v>10000</v>
      </c>
      <c r="C6" s="3">
        <v>15000</v>
      </c>
      <c r="D6" s="3">
        <v>20000</v>
      </c>
      <c r="E6" s="1"/>
      <c r="F6" s="1"/>
      <c r="G6" s="1"/>
    </row>
    <row r="7" spans="1:7" ht="12.75">
      <c r="A7" s="2" t="s">
        <v>7</v>
      </c>
      <c r="B7" s="3">
        <v>10000</v>
      </c>
      <c r="C7" s="3">
        <v>13000</v>
      </c>
      <c r="D7" s="3">
        <v>13000</v>
      </c>
      <c r="E7" s="1"/>
      <c r="F7" s="1"/>
      <c r="G7" s="1"/>
    </row>
    <row r="8" spans="1:7" ht="12.75">
      <c r="A8" s="2" t="s">
        <v>9</v>
      </c>
      <c r="B8" s="3">
        <v>70000</v>
      </c>
      <c r="C8" s="3">
        <v>40000</v>
      </c>
      <c r="D8" s="3">
        <v>45000</v>
      </c>
      <c r="E8" s="1"/>
      <c r="F8" s="1"/>
      <c r="G8" s="1"/>
    </row>
    <row r="9" spans="1:7" ht="12.75">
      <c r="A9" s="2" t="s">
        <v>3</v>
      </c>
      <c r="B9" s="3">
        <v>60000</v>
      </c>
      <c r="C9" s="3">
        <v>60000</v>
      </c>
      <c r="D9" s="3">
        <v>60000</v>
      </c>
      <c r="E9" s="1"/>
      <c r="F9" s="1"/>
      <c r="G9" s="1"/>
    </row>
    <row r="10" spans="1:7" ht="12.75">
      <c r="A10" s="2" t="s">
        <v>4</v>
      </c>
      <c r="B10" s="3">
        <v>12000</v>
      </c>
      <c r="C10" s="3">
        <v>12000</v>
      </c>
      <c r="D10" s="3">
        <v>12000</v>
      </c>
      <c r="E10" s="1"/>
      <c r="F10" s="1"/>
      <c r="G10" s="1"/>
    </row>
    <row r="11" spans="1:7" ht="12.75">
      <c r="A11" s="2" t="s">
        <v>5</v>
      </c>
      <c r="B11" s="3">
        <v>70000</v>
      </c>
      <c r="C11" s="3">
        <v>75000</v>
      </c>
      <c r="D11" s="3">
        <v>77000</v>
      </c>
      <c r="E11" s="1"/>
      <c r="F11" s="1"/>
      <c r="G11" s="1"/>
    </row>
    <row r="12" spans="1:7" ht="12.75">
      <c r="A12" s="2" t="s">
        <v>8</v>
      </c>
      <c r="B12" s="3">
        <v>10000</v>
      </c>
      <c r="C12" s="3">
        <v>12000</v>
      </c>
      <c r="D12" s="3">
        <v>12000</v>
      </c>
      <c r="E12" s="1"/>
      <c r="F12" s="1"/>
      <c r="G12" s="1"/>
    </row>
    <row r="13" spans="1:7" ht="12.75">
      <c r="A13" s="2" t="s">
        <v>6</v>
      </c>
      <c r="B13" s="3">
        <v>28000</v>
      </c>
      <c r="C13" s="3">
        <v>20000</v>
      </c>
      <c r="D13" s="3">
        <v>20000</v>
      </c>
      <c r="E13" s="1"/>
      <c r="F13" s="1"/>
      <c r="G13" s="1"/>
    </row>
    <row r="14" spans="1:7" ht="12.75">
      <c r="A14" s="2" t="s">
        <v>161</v>
      </c>
      <c r="B14" s="3">
        <v>100000</v>
      </c>
      <c r="C14" s="3">
        <v>100000</v>
      </c>
      <c r="D14" s="3">
        <v>100000</v>
      </c>
      <c r="E14" s="1"/>
      <c r="F14" s="1"/>
      <c r="G14" s="1"/>
    </row>
    <row r="15" spans="2:7" ht="12.75" hidden="1">
      <c r="B15" s="1"/>
      <c r="C15" s="1"/>
      <c r="D15" s="1"/>
      <c r="E15" s="1"/>
      <c r="F15" s="1"/>
      <c r="G15" s="1"/>
    </row>
    <row r="16" spans="1:7" s="10" customFormat="1" ht="15">
      <c r="A16" s="7" t="s">
        <v>15</v>
      </c>
      <c r="B16" s="8">
        <f>SUM(B4:B15)</f>
        <v>677320</v>
      </c>
      <c r="C16" s="8">
        <f>SUM(C4:C15)</f>
        <v>730438</v>
      </c>
      <c r="D16" s="8">
        <f>SUM(D4:D15)</f>
        <v>757400</v>
      </c>
      <c r="E16" s="9"/>
      <c r="F16" s="9"/>
      <c r="G16" s="9"/>
    </row>
    <row r="17" spans="2:7" ht="12.75">
      <c r="B17" s="1"/>
      <c r="C17" s="1"/>
      <c r="D17" s="1"/>
      <c r="E17" s="1"/>
      <c r="F17" s="1"/>
      <c r="G17" s="1"/>
    </row>
    <row r="18" spans="1:7" ht="12.75">
      <c r="A18" s="6" t="s">
        <v>11</v>
      </c>
      <c r="B18" s="1"/>
      <c r="C18" s="1"/>
      <c r="D18" s="1"/>
      <c r="E18" s="1"/>
      <c r="F18" s="1"/>
      <c r="G18" s="1"/>
    </row>
    <row r="19" spans="1:7" ht="12.75">
      <c r="A19" s="12" t="s">
        <v>18</v>
      </c>
      <c r="B19" s="5">
        <v>2006</v>
      </c>
      <c r="C19" s="5">
        <v>2007</v>
      </c>
      <c r="D19" s="5">
        <v>2008</v>
      </c>
      <c r="E19" s="1"/>
      <c r="F19" s="1"/>
      <c r="G19" s="1"/>
    </row>
    <row r="20" spans="1:7" ht="12.75">
      <c r="A20" s="2" t="s">
        <v>12</v>
      </c>
      <c r="B20" s="3">
        <v>10000</v>
      </c>
      <c r="C20" s="3">
        <v>10000</v>
      </c>
      <c r="D20" s="3">
        <v>15000</v>
      </c>
      <c r="E20" s="1"/>
      <c r="F20" s="1"/>
      <c r="G20" s="1"/>
    </row>
    <row r="21" spans="1:7" ht="12.75">
      <c r="A21" s="2" t="s">
        <v>13</v>
      </c>
      <c r="B21" s="3">
        <f>185*3000</f>
        <v>555000</v>
      </c>
      <c r="C21" s="3">
        <f>185*1500+180*3000</f>
        <v>817500</v>
      </c>
      <c r="D21" s="3">
        <f>365*1500+80*3000</f>
        <v>787500</v>
      </c>
      <c r="E21" s="1"/>
      <c r="F21" s="1"/>
      <c r="G21" s="1"/>
    </row>
    <row r="22" spans="1:7" ht="12.75">
      <c r="A22" s="2" t="s">
        <v>14</v>
      </c>
      <c r="B22" s="3">
        <f>80601*3</f>
        <v>241803</v>
      </c>
      <c r="C22" s="3">
        <v>0</v>
      </c>
      <c r="D22" s="3">
        <v>0</v>
      </c>
      <c r="E22" s="1"/>
      <c r="F22" s="1"/>
      <c r="G22" s="1"/>
    </row>
    <row r="23" spans="2:7" ht="12.75" hidden="1">
      <c r="B23" s="1"/>
      <c r="C23" s="1"/>
      <c r="D23" s="1"/>
      <c r="E23" s="1"/>
      <c r="F23" s="1"/>
      <c r="G23" s="1"/>
    </row>
    <row r="24" spans="1:4" s="11" customFormat="1" ht="15">
      <c r="A24" s="7" t="s">
        <v>15</v>
      </c>
      <c r="B24" s="8">
        <f>SUM(B20:B23)</f>
        <v>806803</v>
      </c>
      <c r="C24" s="8">
        <f>SUM(C20:C23)</f>
        <v>827500</v>
      </c>
      <c r="D24" s="8">
        <f>SUM(D20:D23)</f>
        <v>802500</v>
      </c>
    </row>
    <row r="26" spans="1:4" ht="12.75">
      <c r="A26" s="4" t="s">
        <v>16</v>
      </c>
      <c r="B26" s="5">
        <f>+B24-B16</f>
        <v>129483</v>
      </c>
      <c r="C26" s="5">
        <f>+C24-C16</f>
        <v>97062</v>
      </c>
      <c r="D26" s="5">
        <f>+D24-D16</f>
        <v>45100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32">
      <selection activeCell="J14" sqref="J14"/>
    </sheetView>
  </sheetViews>
  <sheetFormatPr defaultColWidth="9.00390625" defaultRowHeight="12.75"/>
  <cols>
    <col min="1" max="1" width="3.125" style="0" customWidth="1"/>
    <col min="2" max="2" width="4.25390625" style="12" customWidth="1"/>
    <col min="3" max="3" width="21.25390625" style="0" customWidth="1"/>
    <col min="4" max="4" width="12.25390625" style="0" customWidth="1"/>
    <col min="5" max="5" width="14.375" style="0" customWidth="1"/>
  </cols>
  <sheetData>
    <row r="1" ht="16.5" customHeight="1">
      <c r="G1" s="20"/>
    </row>
    <row r="3" spans="2:7" s="6" customFormat="1" ht="12.75">
      <c r="B3" s="13"/>
      <c r="G3" s="6" t="s">
        <v>61</v>
      </c>
    </row>
    <row r="4" s="6" customFormat="1" ht="12.75">
      <c r="B4" s="13"/>
    </row>
    <row r="5" s="6" customFormat="1" ht="12.75">
      <c r="B5" s="13"/>
    </row>
    <row r="6" spans="2:4" s="6" customFormat="1" ht="12.75">
      <c r="B6" s="13"/>
      <c r="D6" s="6" t="s">
        <v>60</v>
      </c>
    </row>
    <row r="7" spans="2:4" s="6" customFormat="1" ht="12.75">
      <c r="B7" s="13"/>
      <c r="D7" s="6" t="s">
        <v>167</v>
      </c>
    </row>
    <row r="8" spans="2:5" s="6" customFormat="1" ht="12.75">
      <c r="B8" s="13"/>
      <c r="E8" s="6" t="s">
        <v>90</v>
      </c>
    </row>
    <row r="9" s="6" customFormat="1" ht="12.75">
      <c r="B9" s="13"/>
    </row>
    <row r="10" s="6" customFormat="1" ht="12.75">
      <c r="B10" s="13"/>
    </row>
    <row r="11" spans="1:2" s="6" customFormat="1" ht="12.75">
      <c r="A11" s="6" t="s">
        <v>62</v>
      </c>
      <c r="B11" s="13"/>
    </row>
    <row r="12" spans="2:5" ht="21.75" customHeight="1">
      <c r="B12" s="12" t="s">
        <v>21</v>
      </c>
      <c r="C12" t="s">
        <v>66</v>
      </c>
      <c r="E12" s="1">
        <v>0</v>
      </c>
    </row>
    <row r="13" spans="2:5" ht="21.75" customHeight="1">
      <c r="B13" s="12" t="s">
        <v>22</v>
      </c>
      <c r="C13" s="14" t="s">
        <v>67</v>
      </c>
      <c r="E13" s="1">
        <v>0</v>
      </c>
    </row>
    <row r="14" spans="2:5" ht="21.75" customHeight="1">
      <c r="B14" s="12" t="s">
        <v>23</v>
      </c>
      <c r="C14" s="14" t="s">
        <v>68</v>
      </c>
      <c r="E14" s="1">
        <v>0</v>
      </c>
    </row>
    <row r="15" spans="2:5" ht="21.75" customHeight="1">
      <c r="B15" s="12" t="s">
        <v>24</v>
      </c>
      <c r="C15" s="14" t="s">
        <v>70</v>
      </c>
      <c r="E15" s="1">
        <v>0</v>
      </c>
    </row>
    <row r="16" spans="2:5" ht="21.75" customHeight="1">
      <c r="B16" s="12" t="s">
        <v>25</v>
      </c>
      <c r="C16" s="14" t="s">
        <v>69</v>
      </c>
      <c r="E16" s="1">
        <v>0</v>
      </c>
    </row>
    <row r="17" spans="2:5" ht="21.75" customHeight="1">
      <c r="B17" s="12" t="s">
        <v>26</v>
      </c>
      <c r="C17" s="14" t="s">
        <v>71</v>
      </c>
      <c r="E17" s="1">
        <v>0</v>
      </c>
    </row>
    <row r="18" spans="2:5" ht="21.75" customHeight="1">
      <c r="B18" s="12" t="s">
        <v>27</v>
      </c>
      <c r="C18" s="14" t="s">
        <v>72</v>
      </c>
      <c r="E18" s="1">
        <v>0</v>
      </c>
    </row>
    <row r="19" spans="2:5" ht="21.75" customHeight="1">
      <c r="B19" s="12" t="s">
        <v>28</v>
      </c>
      <c r="C19" s="14" t="s">
        <v>73</v>
      </c>
      <c r="E19" s="1">
        <v>0</v>
      </c>
    </row>
    <row r="20" spans="2:5" ht="21.75" customHeight="1">
      <c r="B20" s="12" t="s">
        <v>29</v>
      </c>
      <c r="C20" s="14" t="s">
        <v>75</v>
      </c>
      <c r="E20" s="1">
        <v>0</v>
      </c>
    </row>
    <row r="21" spans="2:5" ht="21.75" customHeight="1">
      <c r="B21" s="12" t="s">
        <v>30</v>
      </c>
      <c r="C21" s="14" t="s">
        <v>74</v>
      </c>
      <c r="E21" s="1">
        <v>241803</v>
      </c>
    </row>
    <row r="22" spans="2:5" ht="21.75" customHeight="1">
      <c r="B22" s="12" t="s">
        <v>31</v>
      </c>
      <c r="C22" s="14" t="s">
        <v>76</v>
      </c>
      <c r="E22" s="1">
        <v>0</v>
      </c>
    </row>
    <row r="23" spans="2:5" ht="21.75" customHeight="1">
      <c r="B23" s="12" t="s">
        <v>32</v>
      </c>
      <c r="C23" s="14" t="s">
        <v>77</v>
      </c>
      <c r="E23" s="1">
        <v>0</v>
      </c>
    </row>
    <row r="24" spans="2:5" ht="21.75" customHeight="1">
      <c r="B24" s="12" t="s">
        <v>33</v>
      </c>
      <c r="C24" s="14" t="s">
        <v>78</v>
      </c>
      <c r="E24" s="1">
        <v>0</v>
      </c>
    </row>
    <row r="25" spans="2:5" ht="21.75" customHeight="1">
      <c r="B25" s="12" t="s">
        <v>34</v>
      </c>
      <c r="C25" s="14" t="s">
        <v>79</v>
      </c>
      <c r="E25" s="1">
        <v>2003.16</v>
      </c>
    </row>
    <row r="26" spans="2:5" ht="21.75" customHeight="1">
      <c r="B26" s="12" t="s">
        <v>64</v>
      </c>
      <c r="C26" s="14" t="s">
        <v>80</v>
      </c>
      <c r="E26" s="1">
        <v>0</v>
      </c>
    </row>
    <row r="27" spans="2:5" s="6" customFormat="1" ht="21.75" customHeight="1">
      <c r="B27" s="13" t="s">
        <v>65</v>
      </c>
      <c r="C27" s="6" t="s">
        <v>81</v>
      </c>
      <c r="E27" s="18">
        <f>SUM(E12:E26)</f>
        <v>243806.16</v>
      </c>
    </row>
    <row r="28" spans="3:5" ht="21.75" customHeight="1">
      <c r="C28" s="14"/>
      <c r="E28" s="1"/>
    </row>
    <row r="29" spans="3:5" ht="21.75" customHeight="1">
      <c r="C29" s="14"/>
      <c r="E29" s="1"/>
    </row>
    <row r="30" spans="1:5" s="6" customFormat="1" ht="21.75" customHeight="1">
      <c r="A30" s="6" t="s">
        <v>63</v>
      </c>
      <c r="B30" s="13"/>
      <c r="C30" s="14"/>
      <c r="E30" s="18"/>
    </row>
    <row r="31" spans="2:5" s="6" customFormat="1" ht="21.75" customHeight="1">
      <c r="B31" s="12" t="s">
        <v>21</v>
      </c>
      <c r="C31" s="14" t="s">
        <v>82</v>
      </c>
      <c r="E31" s="19">
        <v>0</v>
      </c>
    </row>
    <row r="32" spans="2:5" s="6" customFormat="1" ht="21.75" customHeight="1">
      <c r="B32" s="12" t="s">
        <v>22</v>
      </c>
      <c r="C32" s="14" t="s">
        <v>38</v>
      </c>
      <c r="E32" s="19">
        <v>0</v>
      </c>
    </row>
    <row r="33" spans="2:5" s="6" customFormat="1" ht="21.75" customHeight="1">
      <c r="B33" s="12" t="s">
        <v>23</v>
      </c>
      <c r="C33" s="14" t="s">
        <v>39</v>
      </c>
      <c r="E33" s="19">
        <v>0</v>
      </c>
    </row>
    <row r="34" spans="2:5" s="6" customFormat="1" ht="21.75" customHeight="1">
      <c r="B34" s="12" t="s">
        <v>24</v>
      </c>
      <c r="C34" s="14" t="s">
        <v>83</v>
      </c>
      <c r="E34" s="19">
        <v>1231</v>
      </c>
    </row>
    <row r="35" spans="2:5" s="6" customFormat="1" ht="21.75" customHeight="1">
      <c r="B35" s="12" t="s">
        <v>25</v>
      </c>
      <c r="C35" s="14" t="s">
        <v>84</v>
      </c>
      <c r="E35" s="19">
        <v>0</v>
      </c>
    </row>
    <row r="36" spans="2:5" s="6" customFormat="1" ht="21.75" customHeight="1">
      <c r="B36" s="12" t="s">
        <v>26</v>
      </c>
      <c r="C36" s="14" t="s">
        <v>85</v>
      </c>
      <c r="E36" s="19">
        <v>0</v>
      </c>
    </row>
    <row r="37" spans="2:5" s="6" customFormat="1" ht="21.75" customHeight="1">
      <c r="B37" s="12" t="s">
        <v>27</v>
      </c>
      <c r="C37" s="14" t="s">
        <v>86</v>
      </c>
      <c r="E37" s="19">
        <v>0</v>
      </c>
    </row>
    <row r="38" spans="2:5" s="6" customFormat="1" ht="21.75" customHeight="1">
      <c r="B38" s="12" t="s">
        <v>28</v>
      </c>
      <c r="C38" s="14" t="s">
        <v>80</v>
      </c>
      <c r="E38" s="19">
        <v>0</v>
      </c>
    </row>
    <row r="39" spans="2:5" s="6" customFormat="1" ht="21.75" customHeight="1">
      <c r="B39" s="13" t="s">
        <v>29</v>
      </c>
      <c r="C39" s="6" t="s">
        <v>87</v>
      </c>
      <c r="E39" s="18">
        <f>SUM(E31:E38)</f>
        <v>1231</v>
      </c>
    </row>
    <row r="40" spans="2:5" s="6" customFormat="1" ht="21.75" customHeight="1">
      <c r="B40" s="13" t="s">
        <v>30</v>
      </c>
      <c r="C40" s="6" t="s">
        <v>88</v>
      </c>
      <c r="E40" s="18">
        <f>+E27-E39</f>
        <v>242575.16</v>
      </c>
    </row>
    <row r="41" spans="2:5" ht="21.75" customHeight="1">
      <c r="B41" s="12" t="s">
        <v>31</v>
      </c>
      <c r="C41" s="14" t="s">
        <v>89</v>
      </c>
      <c r="E41" s="1">
        <v>0</v>
      </c>
    </row>
    <row r="42" ht="18" customHeight="1">
      <c r="C42" s="14"/>
    </row>
    <row r="43" ht="12.75">
      <c r="C43" s="14"/>
    </row>
    <row r="52" spans="1:7" ht="12.75">
      <c r="A52" s="48" t="s">
        <v>51</v>
      </c>
      <c r="B52" s="48"/>
      <c r="C52" s="48"/>
      <c r="D52" t="s">
        <v>53</v>
      </c>
      <c r="G52" t="s">
        <v>54</v>
      </c>
    </row>
    <row r="53" spans="1:9" ht="9.75" customHeight="1">
      <c r="A53" s="49" t="s">
        <v>55</v>
      </c>
      <c r="B53" s="50"/>
      <c r="C53" s="50"/>
      <c r="D53" s="51" t="s">
        <v>57</v>
      </c>
      <c r="E53" s="51"/>
      <c r="F53" s="51"/>
      <c r="G53" s="51" t="s">
        <v>57</v>
      </c>
      <c r="H53" s="51"/>
      <c r="I53" s="51"/>
    </row>
    <row r="54" spans="2:9" ht="9.75" customHeight="1">
      <c r="B54" s="12" t="s">
        <v>56</v>
      </c>
      <c r="D54" s="17" t="s">
        <v>59</v>
      </c>
      <c r="E54" s="17"/>
      <c r="F54" s="17"/>
      <c r="G54" s="17" t="s">
        <v>58</v>
      </c>
      <c r="H54" s="17"/>
      <c r="I54" s="17"/>
    </row>
    <row r="62" ht="12.75">
      <c r="E62" s="16"/>
    </row>
  </sheetData>
  <mergeCells count="4">
    <mergeCell ref="A52:C52"/>
    <mergeCell ref="A53:C53"/>
    <mergeCell ref="D53:F53"/>
    <mergeCell ref="G53:I53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3.125" style="0" customWidth="1"/>
    <col min="2" max="2" width="4.25390625" style="12" customWidth="1"/>
    <col min="3" max="3" width="21.25390625" style="0" customWidth="1"/>
    <col min="4" max="4" width="12.25390625" style="0" customWidth="1"/>
  </cols>
  <sheetData>
    <row r="2" ht="16.5" customHeight="1">
      <c r="G2" s="20"/>
    </row>
    <row r="4" ht="12.75">
      <c r="G4" s="6" t="s">
        <v>19</v>
      </c>
    </row>
    <row r="5" s="6" customFormat="1" ht="12.75">
      <c r="B5" s="13"/>
    </row>
    <row r="6" s="6" customFormat="1" ht="12.75">
      <c r="B6" s="13"/>
    </row>
    <row r="7" spans="2:4" s="6" customFormat="1" ht="16.5" customHeight="1">
      <c r="B7" s="13"/>
      <c r="D7" s="6" t="s">
        <v>50</v>
      </c>
    </row>
    <row r="8" spans="2:4" s="6" customFormat="1" ht="22.5" customHeight="1">
      <c r="B8" s="13"/>
      <c r="D8" s="6" t="s">
        <v>166</v>
      </c>
    </row>
    <row r="9" s="6" customFormat="1" ht="12.75">
      <c r="B9" s="13"/>
    </row>
    <row r="10" s="6" customFormat="1" ht="12.75">
      <c r="B10" s="13"/>
    </row>
    <row r="11" s="6" customFormat="1" ht="12.75">
      <c r="B11" s="13"/>
    </row>
    <row r="12" spans="1:6" s="6" customFormat="1" ht="12.75">
      <c r="A12" s="6" t="s">
        <v>20</v>
      </c>
      <c r="B12" s="13"/>
      <c r="F12" s="18"/>
    </row>
    <row r="13" spans="2:6" ht="20.25" customHeight="1">
      <c r="B13" s="12" t="s">
        <v>21</v>
      </c>
      <c r="C13" t="s">
        <v>36</v>
      </c>
      <c r="F13" s="1">
        <v>0</v>
      </c>
    </row>
    <row r="14" spans="2:6" ht="20.25" customHeight="1">
      <c r="B14" s="12" t="s">
        <v>22</v>
      </c>
      <c r="C14" s="14" t="s">
        <v>37</v>
      </c>
      <c r="F14" s="1">
        <v>0</v>
      </c>
    </row>
    <row r="15" spans="2:6" ht="20.25" customHeight="1">
      <c r="B15" s="12" t="s">
        <v>23</v>
      </c>
      <c r="C15" s="14" t="s">
        <v>38</v>
      </c>
      <c r="F15" s="1">
        <v>0</v>
      </c>
    </row>
    <row r="16" spans="2:6" ht="20.25" customHeight="1">
      <c r="B16" s="12" t="s">
        <v>24</v>
      </c>
      <c r="C16" s="14" t="s">
        <v>39</v>
      </c>
      <c r="F16" s="1">
        <v>0</v>
      </c>
    </row>
    <row r="17" spans="2:6" ht="20.25" customHeight="1">
      <c r="B17" s="12" t="s">
        <v>25</v>
      </c>
      <c r="C17" s="14" t="s">
        <v>40</v>
      </c>
      <c r="F17" s="1">
        <v>0</v>
      </c>
    </row>
    <row r="18" spans="2:6" ht="20.25" customHeight="1">
      <c r="B18" s="12" t="s">
        <v>26</v>
      </c>
      <c r="C18" s="14" t="s">
        <v>41</v>
      </c>
      <c r="F18" s="1">
        <v>0</v>
      </c>
    </row>
    <row r="19" spans="2:6" ht="20.25" customHeight="1">
      <c r="B19" s="12" t="s">
        <v>27</v>
      </c>
      <c r="C19" s="14" t="s">
        <v>42</v>
      </c>
      <c r="F19" s="1">
        <v>0</v>
      </c>
    </row>
    <row r="20" spans="2:6" ht="20.25" customHeight="1">
      <c r="B20" s="12" t="s">
        <v>28</v>
      </c>
      <c r="C20" s="14" t="s">
        <v>43</v>
      </c>
      <c r="F20" s="1">
        <v>0</v>
      </c>
    </row>
    <row r="21" spans="2:6" ht="20.25" customHeight="1">
      <c r="B21" s="12" t="s">
        <v>29</v>
      </c>
      <c r="C21" s="14" t="s">
        <v>44</v>
      </c>
      <c r="F21" s="1">
        <v>242575</v>
      </c>
    </row>
    <row r="22" spans="2:6" ht="20.25" customHeight="1">
      <c r="B22" s="13" t="s">
        <v>30</v>
      </c>
      <c r="C22" s="15" t="s">
        <v>45</v>
      </c>
      <c r="F22" s="1">
        <v>0</v>
      </c>
    </row>
    <row r="23" spans="2:6" ht="20.25" customHeight="1">
      <c r="B23" s="12" t="s">
        <v>31</v>
      </c>
      <c r="C23" s="14" t="s">
        <v>52</v>
      </c>
      <c r="F23" s="1">
        <f>SUM(F13:F22)</f>
        <v>242575</v>
      </c>
    </row>
    <row r="24" spans="3:6" ht="12.75">
      <c r="C24" s="14"/>
      <c r="F24" s="1"/>
    </row>
    <row r="25" spans="3:6" ht="12.75">
      <c r="C25" s="14"/>
      <c r="F25" s="1"/>
    </row>
    <row r="26" spans="1:6" s="6" customFormat="1" ht="12.75">
      <c r="A26" s="6" t="s">
        <v>35</v>
      </c>
      <c r="B26" s="13"/>
      <c r="C26" s="14"/>
      <c r="F26" s="18"/>
    </row>
    <row r="27" spans="2:6" ht="17.25" customHeight="1">
      <c r="B27" s="12" t="s">
        <v>21</v>
      </c>
      <c r="C27" s="14" t="s">
        <v>46</v>
      </c>
      <c r="F27" s="1">
        <v>243803</v>
      </c>
    </row>
    <row r="28" spans="2:6" ht="17.25" customHeight="1">
      <c r="B28" s="12" t="s">
        <v>22</v>
      </c>
      <c r="C28" s="14" t="s">
        <v>47</v>
      </c>
      <c r="F28" s="1"/>
    </row>
    <row r="29" spans="2:6" ht="17.25" customHeight="1">
      <c r="B29" s="12" t="s">
        <v>23</v>
      </c>
      <c r="C29" s="14" t="s">
        <v>48</v>
      </c>
      <c r="F29" s="1">
        <v>243803</v>
      </c>
    </row>
    <row r="30" spans="2:6" ht="17.25" customHeight="1">
      <c r="B30" s="12" t="s">
        <v>24</v>
      </c>
      <c r="C30" s="14" t="s">
        <v>49</v>
      </c>
      <c r="F30" s="1">
        <f>+F23-F29</f>
        <v>-1228</v>
      </c>
    </row>
    <row r="31" ht="12.75">
      <c r="C31" s="14"/>
    </row>
    <row r="40" spans="1:7" ht="12.75">
      <c r="A40" s="48" t="s">
        <v>51</v>
      </c>
      <c r="B40" s="48"/>
      <c r="C40" s="48"/>
      <c r="D40" t="s">
        <v>53</v>
      </c>
      <c r="G40" t="s">
        <v>54</v>
      </c>
    </row>
    <row r="41" spans="1:9" ht="9.75" customHeight="1">
      <c r="A41" s="49" t="s">
        <v>55</v>
      </c>
      <c r="B41" s="50"/>
      <c r="C41" s="50"/>
      <c r="D41" s="51" t="s">
        <v>57</v>
      </c>
      <c r="E41" s="51"/>
      <c r="F41" s="51"/>
      <c r="G41" s="51" t="s">
        <v>57</v>
      </c>
      <c r="H41" s="51"/>
      <c r="I41" s="51"/>
    </row>
    <row r="42" spans="2:9" ht="9.75" customHeight="1">
      <c r="B42" s="12" t="s">
        <v>56</v>
      </c>
      <c r="D42" s="17" t="s">
        <v>59</v>
      </c>
      <c r="E42" s="17"/>
      <c r="F42" s="17"/>
      <c r="G42" s="17" t="s">
        <v>58</v>
      </c>
      <c r="H42" s="17"/>
      <c r="I42" s="17"/>
    </row>
    <row r="50" ht="12.75">
      <c r="E50" s="16"/>
    </row>
  </sheetData>
  <mergeCells count="4">
    <mergeCell ref="A40:C40"/>
    <mergeCell ref="A41:C41"/>
    <mergeCell ref="D41:F41"/>
    <mergeCell ref="G41:I41"/>
  </mergeCells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terra1</cp:lastModifiedBy>
  <cp:lastPrinted>2006-04-06T08:58:34Z</cp:lastPrinted>
  <dcterms:created xsi:type="dcterms:W3CDTF">2005-11-28T20:41:03Z</dcterms:created>
  <dcterms:modified xsi:type="dcterms:W3CDTF">2006-06-01T07:40:52Z</dcterms:modified>
  <cp:category/>
  <cp:version/>
  <cp:contentType/>
  <cp:contentStatus/>
</cp:coreProperties>
</file>